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chris/Library/Mobile Documents/com~apple~CloudDocs/01DataCN/02Nilan/08Projects/BCRG - NTA8800/Azimut/BCRG Final/Definitief Jan 22/02InvulinstructiesJuli22/"/>
    </mc:Choice>
  </mc:AlternateContent>
  <xr:revisionPtr revIDLastSave="0" documentId="8_{5B98BD12-014A-6441-AD5B-A1663FB06395}" xr6:coauthVersionLast="47" xr6:coauthVersionMax="47" xr10:uidLastSave="{00000000-0000-0000-0000-000000000000}"/>
  <bookViews>
    <workbookView xWindow="3180" yWindow="500" windowWidth="25060" windowHeight="15500" tabRatio="500" activeTab="1" xr2:uid="{00000000-000D-0000-FFFF-FFFF00000000}"/>
  </bookViews>
  <sheets>
    <sheet name="Prestatie warm tapwater" sheetId="1" state="hidden" r:id="rId1"/>
    <sheet name="interpolatie cf tabel 13.18" sheetId="4" r:id="rId2"/>
    <sheet name="Interpolatie cf NTA 8800 13.154" sheetId="3" r:id="rId3"/>
  </sheets>
  <definedNames>
    <definedName name="_xlnm.Print_Area" localSheetId="2">'Interpolatie cf NTA 8800 13.154'!$A$1:$M$34</definedName>
    <definedName name="_xlnm.Print_Area" localSheetId="1">'interpolatie cf tabel 13.18'!$A$1:$G$19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 i="1" l="1"/>
  <c r="D26" i="3"/>
  <c r="H7" i="1"/>
  <c r="D20" i="3"/>
  <c r="D8" i="3" s="1"/>
  <c r="E8" i="3" s="1"/>
  <c r="G8" i="1"/>
  <c r="H8" i="1"/>
  <c r="J8" i="1" s="1"/>
  <c r="K8" i="1" s="1"/>
  <c r="L8" i="1" s="1"/>
  <c r="D22" i="3"/>
  <c r="D14" i="3"/>
  <c r="B8" i="3"/>
  <c r="C13" i="4"/>
  <c r="E7" i="1"/>
  <c r="C7" i="1"/>
  <c r="F7" i="1"/>
  <c r="D16" i="3" s="1"/>
  <c r="D30" i="3" s="1"/>
  <c r="D32" i="3" s="1"/>
  <c r="D34" i="3" s="1"/>
  <c r="C15" i="4"/>
  <c r="D8" i="1"/>
  <c r="E8" i="1"/>
  <c r="F8" i="1"/>
  <c r="D18" i="3" s="1"/>
  <c r="I7" i="1"/>
  <c r="J7" i="1" l="1"/>
  <c r="K7" i="1" s="1"/>
  <c r="L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Clarence Rose</author>
  </authors>
  <commentList>
    <comment ref="C8" authorId="0" shapeId="0" xr:uid="{00000000-0006-0000-0100-000001000000}">
      <text>
        <r>
          <rPr>
            <sz val="9"/>
            <color indexed="81"/>
            <rFont val="Calibri"/>
            <family val="2"/>
          </rPr>
          <t xml:space="preserve">Vul hier de in de BENG-berekening berekende tapwater-warmtebehoefte in </t>
        </r>
      </text>
    </comment>
    <comment ref="C15" authorId="0" shapeId="0" xr:uid="{00000000-0006-0000-0100-000002000000}">
      <text>
        <r>
          <rPr>
            <sz val="9"/>
            <color indexed="81"/>
            <rFont val="Calibri"/>
            <family val="2"/>
          </rPr>
          <t>Deze COP-waarde kun je overnemen in BENG-berekening</t>
        </r>
      </text>
    </comment>
  </commentList>
</comments>
</file>

<file path=xl/sharedStrings.xml><?xml version="1.0" encoding="utf-8"?>
<sst xmlns="http://schemas.openxmlformats.org/spreadsheetml/2006/main" count="65" uniqueCount="57">
  <si>
    <t>kWh/a</t>
  </si>
  <si>
    <t>=</t>
  </si>
  <si>
    <t>formulas NTA 8800:</t>
  </si>
  <si>
    <t>13.153b:</t>
  </si>
  <si>
    <t>13.153c:</t>
  </si>
  <si>
    <t>13.157:</t>
  </si>
  <si>
    <t>13.158:</t>
  </si>
  <si>
    <t>Air flow rate [m3/h]</t>
  </si>
  <si>
    <t>Source: HP-111049</t>
  </si>
  <si>
    <t>Source: KLAB-300</t>
  </si>
  <si>
    <t>n.v.t.</t>
  </si>
  <si>
    <r>
      <t>Total useful heat energy (QTC c.q. Q</t>
    </r>
    <r>
      <rPr>
        <b/>
        <vertAlign val="subscript"/>
        <sz val="10"/>
        <color rgb="FF000000"/>
        <rFont val="Calibri"/>
        <scheme val="minor"/>
      </rPr>
      <t>W;test;i(x)</t>
    </r>
    <r>
      <rPr>
        <b/>
        <sz val="10"/>
        <color rgb="FF000000"/>
        <rFont val="Calibri"/>
        <family val="2"/>
        <scheme val="minor"/>
      </rPr>
      <t>)  [Wh]</t>
    </r>
  </si>
  <si>
    <r>
      <t>Q</t>
    </r>
    <r>
      <rPr>
        <b/>
        <vertAlign val="subscript"/>
        <sz val="10"/>
        <color rgb="FF000000"/>
        <rFont val="Calibri"/>
        <scheme val="minor"/>
      </rPr>
      <t>elec;SCF;i</t>
    </r>
    <r>
      <rPr>
        <b/>
        <sz val="10"/>
        <color rgb="FF000000"/>
        <rFont val="Calibri"/>
        <family val="2"/>
        <scheme val="minor"/>
      </rPr>
      <t xml:space="preserve"> [kWh]</t>
    </r>
  </si>
  <si>
    <r>
      <t>COP</t>
    </r>
    <r>
      <rPr>
        <b/>
        <vertAlign val="subscript"/>
        <sz val="10"/>
        <color rgb="FF000000"/>
        <rFont val="Calibri"/>
        <scheme val="minor"/>
      </rPr>
      <t>DHW</t>
    </r>
  </si>
  <si>
    <r>
      <t>ɳ</t>
    </r>
    <r>
      <rPr>
        <vertAlign val="subscript"/>
        <sz val="10"/>
        <color rgb="FF000000"/>
        <rFont val="Helvetica Neue"/>
      </rPr>
      <t>W;gen;gi</t>
    </r>
  </si>
  <si>
    <r>
      <t>ɳ</t>
    </r>
    <r>
      <rPr>
        <vertAlign val="subscript"/>
        <sz val="10"/>
        <color rgb="FF000000"/>
        <rFont val="Helvetica Neue"/>
      </rPr>
      <t xml:space="preserve">W;gen;prac;si;gi;mi </t>
    </r>
  </si>
  <si>
    <r>
      <t>P</t>
    </r>
    <r>
      <rPr>
        <b/>
        <vertAlign val="subscript"/>
        <sz val="10"/>
        <color rgb="FF000000"/>
        <rFont val="Calibri"/>
        <scheme val="minor"/>
      </rPr>
      <t xml:space="preserve">nom,gi </t>
    </r>
  </si>
  <si>
    <r>
      <t>Q</t>
    </r>
    <r>
      <rPr>
        <b/>
        <vertAlign val="subscript"/>
        <sz val="10"/>
        <color rgb="FF000000"/>
        <rFont val="Calibri"/>
        <scheme val="minor"/>
      </rPr>
      <t>W;b;d</t>
    </r>
  </si>
  <si>
    <r>
      <t>E</t>
    </r>
    <r>
      <rPr>
        <b/>
        <vertAlign val="subscript"/>
        <sz val="10"/>
        <color rgb="FF000000"/>
        <rFont val="Calibri"/>
        <scheme val="minor"/>
      </rPr>
      <t xml:space="preserve">W;gen;in;test;i </t>
    </r>
    <r>
      <rPr>
        <b/>
        <sz val="10"/>
        <color rgb="FF000000"/>
        <rFont val="Calibri"/>
        <family val="2"/>
        <scheme val="minor"/>
      </rPr>
      <t>[kWh]</t>
    </r>
  </si>
  <si>
    <r>
      <t>Total electrical energy consumption during tapping cycle L (W</t>
    </r>
    <r>
      <rPr>
        <b/>
        <vertAlign val="subscript"/>
        <sz val="10"/>
        <color rgb="FF000000"/>
        <rFont val="Calibri"/>
        <scheme val="minor"/>
      </rPr>
      <t>EL-TC</t>
    </r>
    <r>
      <rPr>
        <b/>
        <sz val="10"/>
        <color rgb="FF000000"/>
        <rFont val="Calibri"/>
        <family val="2"/>
        <scheme val="minor"/>
      </rPr>
      <t xml:space="preserve"> c.q. Q</t>
    </r>
    <r>
      <rPr>
        <b/>
        <vertAlign val="subscript"/>
        <sz val="10"/>
        <color rgb="FF000000"/>
        <rFont val="Calibri"/>
        <scheme val="minor"/>
      </rPr>
      <t>elec;i</t>
    </r>
    <r>
      <rPr>
        <b/>
        <sz val="10"/>
        <color rgb="FF000000"/>
        <rFont val="Calibri"/>
        <family val="2"/>
        <scheme val="minor"/>
      </rPr>
      <t>) [Wh]</t>
    </r>
  </si>
  <si>
    <r>
      <t>Reference hot water temperature (q'</t>
    </r>
    <r>
      <rPr>
        <b/>
        <vertAlign val="subscript"/>
        <sz val="10"/>
        <color rgb="FF000000"/>
        <rFont val="Calibri"/>
        <scheme val="minor"/>
      </rPr>
      <t>WH</t>
    </r>
    <r>
      <rPr>
        <b/>
        <sz val="10"/>
        <color rgb="FF000000"/>
        <rFont val="Calibri"/>
        <family val="2"/>
        <scheme val="minor"/>
      </rPr>
      <t>) [ºC]</t>
    </r>
  </si>
  <si>
    <r>
      <t>ɳ</t>
    </r>
    <r>
      <rPr>
        <vertAlign val="subscript"/>
        <sz val="12"/>
        <color theme="1"/>
        <rFont val="Arial"/>
      </rPr>
      <t>W;gen;gi</t>
    </r>
    <r>
      <rPr>
        <sz val="12"/>
        <color theme="1"/>
        <rFont val="Arial"/>
      </rPr>
      <t>:</t>
    </r>
  </si>
  <si>
    <r>
      <t>E</t>
    </r>
    <r>
      <rPr>
        <vertAlign val="subscript"/>
        <sz val="12"/>
        <color theme="1"/>
        <rFont val="Arial"/>
      </rPr>
      <t>W;gen;gi;in;d</t>
    </r>
    <r>
      <rPr>
        <sz val="12"/>
        <color theme="1"/>
        <rFont val="Arial"/>
      </rPr>
      <t>:</t>
    </r>
  </si>
  <si>
    <t>Tapwaterrendement, EN 16147 en verrekening cf. NTA 8800_2022:</t>
  </si>
  <si>
    <r>
      <t>f</t>
    </r>
    <r>
      <rPr>
        <vertAlign val="subscript"/>
        <sz val="11"/>
        <color rgb="FF000000"/>
        <rFont val="Cambria"/>
      </rPr>
      <t xml:space="preserve">prac;gi </t>
    </r>
  </si>
  <si>
    <t>Tappatroon L</t>
  </si>
  <si>
    <t xml:space="preserve">≤765 </t>
  </si>
  <si>
    <t>Correctiefactor:</t>
  </si>
  <si>
    <t>N.v.t.</t>
  </si>
  <si>
    <t>≤</t>
  </si>
  <si>
    <t>Controle toepasbaarheid interpolatie formule 13.154:</t>
  </si>
  <si>
    <t xml:space="preserve">Let op: Deze interpolatie is nog niet geaccordeerd door BCRG en is voorlopig slechts informatief. Nilan is momenteel bezig met het opnieuw opstellen van nieuwe testreeksen waarmee deze interpolatie, na acceptatie door BCRG, is toegestaan.  </t>
  </si>
  <si>
    <t xml:space="preserve">≥ 6960 </t>
  </si>
  <si>
    <r>
      <t>Q</t>
    </r>
    <r>
      <rPr>
        <vertAlign val="subscript"/>
        <sz val="12"/>
        <color rgb="FF000000"/>
        <rFont val="Arial"/>
      </rPr>
      <t>W;b;d</t>
    </r>
    <r>
      <rPr>
        <sz val="12"/>
        <color rgb="FF000000"/>
        <rFont val="Arial"/>
      </rPr>
      <t>:</t>
    </r>
  </si>
  <si>
    <r>
      <t>E</t>
    </r>
    <r>
      <rPr>
        <vertAlign val="subscript"/>
        <sz val="12"/>
        <color rgb="FF000000"/>
        <rFont val="Arial"/>
      </rPr>
      <t>W;gen;in;test;i1</t>
    </r>
    <r>
      <rPr>
        <sz val="12"/>
        <color rgb="FF000000"/>
        <rFont val="Arial"/>
      </rPr>
      <t>:</t>
    </r>
  </si>
  <si>
    <r>
      <t>E</t>
    </r>
    <r>
      <rPr>
        <vertAlign val="subscript"/>
        <sz val="12"/>
        <color rgb="FF000000"/>
        <rFont val="Arial"/>
      </rPr>
      <t>W;gen;in;test;i2</t>
    </r>
    <r>
      <rPr>
        <sz val="12"/>
        <color rgb="FF000000"/>
        <rFont val="Arial"/>
      </rPr>
      <t>:</t>
    </r>
  </si>
  <si>
    <r>
      <t>Q</t>
    </r>
    <r>
      <rPr>
        <vertAlign val="subscript"/>
        <sz val="12"/>
        <color rgb="FF000000"/>
        <rFont val="Arial"/>
      </rPr>
      <t>W;test;i1</t>
    </r>
    <r>
      <rPr>
        <sz val="12"/>
        <color rgb="FF000000"/>
        <rFont val="Arial"/>
      </rPr>
      <t>:</t>
    </r>
  </si>
  <si>
    <r>
      <t>Q</t>
    </r>
    <r>
      <rPr>
        <vertAlign val="subscript"/>
        <sz val="12"/>
        <color rgb="FF000000"/>
        <rFont val="Arial"/>
      </rPr>
      <t>W;test;i2</t>
    </r>
    <r>
      <rPr>
        <sz val="12"/>
        <color rgb="FF000000"/>
        <rFont val="Arial"/>
      </rPr>
      <t>:</t>
    </r>
  </si>
  <si>
    <r>
      <t>E</t>
    </r>
    <r>
      <rPr>
        <vertAlign val="subscript"/>
        <sz val="12"/>
        <color rgb="FF000000"/>
        <rFont val="Arial"/>
      </rPr>
      <t>W;gen;in;PFHRD</t>
    </r>
    <r>
      <rPr>
        <sz val="12"/>
        <color rgb="FF000000"/>
        <rFont val="Arial"/>
      </rPr>
      <t>:</t>
    </r>
  </si>
  <si>
    <r>
      <t>f</t>
    </r>
    <r>
      <rPr>
        <vertAlign val="subscript"/>
        <sz val="12"/>
        <color rgb="FF000000"/>
        <rFont val="Cambria"/>
      </rPr>
      <t>prac;gi</t>
    </r>
    <r>
      <rPr>
        <sz val="12"/>
        <color rgb="FF000000"/>
        <rFont val="Cambria"/>
      </rPr>
      <t>:</t>
    </r>
  </si>
  <si>
    <r>
      <t>ɳ</t>
    </r>
    <r>
      <rPr>
        <vertAlign val="subscript"/>
        <sz val="12"/>
        <color rgb="FF000000"/>
        <rFont val="Arial"/>
      </rPr>
      <t>W;gen;prac;si;gi;mi</t>
    </r>
    <r>
      <rPr>
        <sz val="12"/>
        <color rgb="FF000000"/>
        <rFont val="Arial"/>
      </rPr>
      <t>:</t>
    </r>
  </si>
  <si>
    <r>
      <rPr>
        <i/>
        <sz val="12"/>
        <color theme="1"/>
        <rFont val="Arial"/>
        <family val="2"/>
      </rPr>
      <t>Q</t>
    </r>
    <r>
      <rPr>
        <vertAlign val="subscript"/>
        <sz val="12"/>
        <color theme="1"/>
        <rFont val="Arial"/>
      </rPr>
      <t>W;dis;nren</t>
    </r>
    <r>
      <rPr>
        <sz val="12"/>
        <color theme="1"/>
        <rFont val="Arial"/>
      </rPr>
      <t xml:space="preserve"> </t>
    </r>
  </si>
  <si>
    <r>
      <rPr>
        <i/>
        <sz val="12"/>
        <color theme="1"/>
        <rFont val="Arial"/>
        <family val="2"/>
      </rPr>
      <t>ɳ</t>
    </r>
    <r>
      <rPr>
        <vertAlign val="subscript"/>
        <sz val="12"/>
        <color theme="1"/>
        <rFont val="Arial"/>
      </rPr>
      <t>W;gen;prac;si;gi;mi</t>
    </r>
    <r>
      <rPr>
        <sz val="12"/>
        <color theme="1"/>
        <rFont val="Arial"/>
      </rPr>
      <t>:</t>
    </r>
  </si>
  <si>
    <t>Warmtebehoefte DHW over te nemen uit BENG-berekening</t>
  </si>
  <si>
    <r>
      <t>Q</t>
    </r>
    <r>
      <rPr>
        <vertAlign val="subscript"/>
        <sz val="12"/>
        <color theme="1"/>
        <rFont val="Arial"/>
      </rPr>
      <t>W;dis;nren</t>
    </r>
    <r>
      <rPr>
        <sz val="12"/>
        <color theme="1"/>
        <rFont val="Arial"/>
      </rPr>
      <t xml:space="preserve">: </t>
    </r>
  </si>
  <si>
    <t>Resultaat voor invoer in BENG-berekening</t>
  </si>
  <si>
    <t>Tappatroon XL</t>
  </si>
  <si>
    <t>Interpolatie gegevens voor warmtapwaterrendement</t>
  </si>
  <si>
    <t>Gegevens tbv. interpolatie formule 13.154:</t>
  </si>
  <si>
    <r>
      <rPr>
        <sz val="9"/>
        <rFont val="Arial"/>
      </rPr>
      <t>voor de berekening van het warmtapwaterrendement 
vlgs NTA 8800 formule 13.154</t>
    </r>
  </si>
  <si>
    <r>
      <t xml:space="preserve">(Formule (13.154) mag alleen worden toegepast indien </t>
    </r>
    <r>
      <rPr>
        <i/>
        <sz val="10"/>
        <color theme="0" tint="-0.499984740745262"/>
        <rFont val="Arial"/>
      </rPr>
      <t>Q</t>
    </r>
    <r>
      <rPr>
        <sz val="10"/>
        <color theme="0" tint="-0.499984740745262"/>
        <rFont val="Arial"/>
      </rPr>
      <t>W;b;d ≤ (</t>
    </r>
    <r>
      <rPr>
        <i/>
        <sz val="10"/>
        <color theme="0" tint="-0.499984740745262"/>
        <rFont val="Arial"/>
      </rPr>
      <t>Q</t>
    </r>
    <r>
      <rPr>
        <sz val="10"/>
        <color theme="0" tint="-0.499984740745262"/>
        <rFont val="Arial"/>
      </rPr>
      <t>W;test;</t>
    </r>
    <r>
      <rPr>
        <i/>
        <sz val="10"/>
        <color theme="0" tint="-0.499984740745262"/>
        <rFont val="Arial"/>
      </rPr>
      <t>i=</t>
    </r>
    <r>
      <rPr>
        <sz val="10"/>
        <color theme="0" tint="-0.499984740745262"/>
        <rFont val="Arial"/>
      </rPr>
      <t xml:space="preserve">L + </t>
    </r>
    <r>
      <rPr>
        <i/>
        <sz val="10"/>
        <color theme="0" tint="-0.499984740745262"/>
        <rFont val="Arial"/>
      </rPr>
      <t>Q</t>
    </r>
    <r>
      <rPr>
        <sz val="10"/>
        <color theme="0" tint="-0.499984740745262"/>
        <rFont val="Arial"/>
      </rPr>
      <t>W;test;</t>
    </r>
    <r>
      <rPr>
        <i/>
        <sz val="10"/>
        <color theme="0" tint="-0.499984740745262"/>
        <rFont val="Arial"/>
      </rPr>
      <t>i=</t>
    </r>
    <r>
      <rPr>
        <sz val="10"/>
        <color theme="0" tint="-0.499984740745262"/>
        <rFont val="Arial"/>
      </rPr>
      <t>XL)/2. Ook geldt: Q</t>
    </r>
    <r>
      <rPr>
        <vertAlign val="subscript"/>
        <sz val="10"/>
        <color theme="0" tint="-0.499984740745262"/>
        <rFont val="Arial"/>
      </rPr>
      <t>W;b;d</t>
    </r>
    <r>
      <rPr>
        <sz val="10"/>
        <color theme="0" tint="-0.499984740745262"/>
        <rFont val="Arial"/>
      </rPr>
      <t>≤Q</t>
    </r>
    <r>
      <rPr>
        <vertAlign val="subscript"/>
        <sz val="10"/>
        <color theme="0" tint="-0.499984740745262"/>
        <rFont val="Arial"/>
      </rPr>
      <t>W;test;i=XL</t>
    </r>
    <r>
      <rPr>
        <sz val="10"/>
        <color theme="0" tint="-0.499984740745262"/>
        <rFont val="Arial"/>
      </rPr>
      <t>)</t>
    </r>
  </si>
  <si>
    <r>
      <rPr>
        <sz val="9"/>
        <rFont val="Arial"/>
      </rPr>
      <t xml:space="preserve">voor de berekening van het warmtapwaterrendement 
vlgs NTA 8800 tabel 13.18   
    </t>
    </r>
  </si>
  <si>
    <t>Resultaten interpolatie formule 13.154:</t>
  </si>
  <si>
    <t>Gegevens tbv. berekening middels tabel 13.18:</t>
  </si>
  <si>
    <t>Resultaat berekening middels tabel 13.18:</t>
  </si>
  <si>
    <r>
      <rPr>
        <i/>
        <sz val="10"/>
        <color theme="0" tint="-0.499984740745262"/>
        <rFont val="Arial"/>
      </rPr>
      <t>c</t>
    </r>
    <r>
      <rPr>
        <vertAlign val="subscript"/>
        <sz val="10"/>
        <color theme="0" tint="-0.499984740745262"/>
        <rFont val="Arial"/>
      </rPr>
      <t>W,EU;gen</t>
    </r>
    <r>
      <rPr>
        <sz val="10"/>
        <color theme="0" tint="-0.499984740745262"/>
        <rFont val="Arial"/>
      </rPr>
      <t>:</t>
    </r>
  </si>
  <si>
    <r>
      <rPr>
        <i/>
        <sz val="10"/>
        <color theme="0" tint="-0.499984740745262"/>
        <rFont val="Arial"/>
      </rPr>
      <t>Q</t>
    </r>
    <r>
      <rPr>
        <vertAlign val="subscript"/>
        <sz val="10"/>
        <color theme="0" tint="-0.499984740745262"/>
        <rFont val="Arial"/>
      </rPr>
      <t>W;dis;nren;an</t>
    </r>
    <r>
      <rPr>
        <sz val="10"/>
        <color theme="0" tint="-0.499984740745262"/>
        <rFont val="Arial"/>
      </rPr>
      <t xml:space="preserve"> [kWh]: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</si>
</sst>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5" x14ac:knownFonts="1">
    <font>
      <sz val="12"/>
      <color theme="1"/>
      <name val="Calibri"/>
      <family val="2"/>
      <scheme val="minor"/>
    </font>
    <font>
      <sz val="18"/>
      <color theme="1"/>
      <name val="Arial"/>
      <family val="2"/>
    </font>
    <font>
      <sz val="10"/>
      <color theme="1"/>
      <name val="Arial"/>
      <family val="2"/>
    </font>
    <font>
      <sz val="10"/>
      <color rgb="FF000000"/>
      <name val="Calibri"/>
      <family val="2"/>
      <scheme val="minor"/>
    </font>
    <font>
      <i/>
      <sz val="11"/>
      <color rgb="FF000000"/>
      <name val="Cambria"/>
      <family val="1"/>
    </font>
    <font>
      <sz val="10"/>
      <color rgb="FF000000"/>
      <name val="Helvetica Neue"/>
    </font>
    <font>
      <b/>
      <sz val="10"/>
      <color rgb="FF000000"/>
      <name val="Calibri"/>
      <family val="2"/>
      <scheme val="minor"/>
    </font>
    <font>
      <b/>
      <sz val="10"/>
      <name val="Calibri"/>
      <family val="2"/>
      <scheme val="minor"/>
    </font>
    <font>
      <u/>
      <sz val="12"/>
      <color theme="10"/>
      <name val="Calibri"/>
      <family val="2"/>
      <scheme val="minor"/>
    </font>
    <font>
      <u/>
      <sz val="12"/>
      <color theme="11"/>
      <name val="Calibri"/>
      <family val="2"/>
      <scheme val="minor"/>
    </font>
    <font>
      <b/>
      <vertAlign val="subscript"/>
      <sz val="10"/>
      <color rgb="FF000000"/>
      <name val="Calibri"/>
      <scheme val="minor"/>
    </font>
    <font>
      <vertAlign val="subscript"/>
      <sz val="10"/>
      <color rgb="FF000000"/>
      <name val="Helvetica Neue"/>
    </font>
    <font>
      <sz val="12"/>
      <color theme="1"/>
      <name val="Arial"/>
    </font>
    <font>
      <vertAlign val="subscript"/>
      <sz val="12"/>
      <color theme="1"/>
      <name val="Arial"/>
    </font>
    <font>
      <sz val="9"/>
      <color theme="1"/>
      <name val="Helvetica"/>
    </font>
    <font>
      <b/>
      <sz val="12"/>
      <color theme="1"/>
      <name val="Arial"/>
    </font>
    <font>
      <vertAlign val="subscript"/>
      <sz val="11"/>
      <color rgb="FF000000"/>
      <name val="Cambria"/>
    </font>
    <font>
      <sz val="9"/>
      <color indexed="81"/>
      <name val="Calibri"/>
      <family val="2"/>
    </font>
    <font>
      <sz val="8"/>
      <name val="Calibri"/>
      <family val="2"/>
      <scheme val="minor"/>
    </font>
    <font>
      <sz val="12"/>
      <color rgb="FFFF0000"/>
      <name val="Arial"/>
    </font>
    <font>
      <i/>
      <sz val="12"/>
      <color theme="1"/>
      <name val="Arial"/>
      <family val="2"/>
    </font>
    <font>
      <sz val="12"/>
      <color rgb="FF000000"/>
      <name val="Arial"/>
    </font>
    <font>
      <vertAlign val="subscript"/>
      <sz val="12"/>
      <color rgb="FF000000"/>
      <name val="Arial"/>
    </font>
    <font>
      <vertAlign val="subscript"/>
      <sz val="12"/>
      <color rgb="FF000000"/>
      <name val="Cambria"/>
    </font>
    <font>
      <sz val="12"/>
      <color rgb="FF000000"/>
      <name val="Cambria"/>
    </font>
    <font>
      <sz val="10"/>
      <color rgb="FFFF0000"/>
      <name val="Arial"/>
    </font>
    <font>
      <b/>
      <sz val="11"/>
      <color rgb="FF000000"/>
      <name val="Arial"/>
    </font>
    <font>
      <sz val="9"/>
      <color rgb="FF000000"/>
      <name val="Arial"/>
    </font>
    <font>
      <sz val="9"/>
      <name val="Arial"/>
    </font>
    <font>
      <b/>
      <sz val="10"/>
      <name val="Arial"/>
    </font>
    <font>
      <b/>
      <sz val="10"/>
      <color rgb="FF000000"/>
      <name val="Arial"/>
    </font>
    <font>
      <sz val="10"/>
      <color theme="0" tint="-0.499984740745262"/>
      <name val="Arial"/>
    </font>
    <font>
      <i/>
      <sz val="10"/>
      <color theme="0" tint="-0.499984740745262"/>
      <name val="Arial"/>
    </font>
    <font>
      <vertAlign val="subscript"/>
      <sz val="10"/>
      <color theme="0" tint="-0.499984740745262"/>
      <name val="Arial"/>
    </font>
    <font>
      <b/>
      <sz val="10"/>
      <color theme="0" tint="-0.499984740745262"/>
      <name val="Arial"/>
    </font>
  </fonts>
  <fills count="6">
    <fill>
      <patternFill patternType="none"/>
    </fill>
    <fill>
      <patternFill patternType="gray125"/>
    </fill>
    <fill>
      <patternFill patternType="solid">
        <fgColor theme="0" tint="-0.249977111117893"/>
        <bgColor indexed="64"/>
      </patternFill>
    </fill>
    <fill>
      <patternFill patternType="solid">
        <fgColor rgb="FFFFFE5A"/>
        <bgColor indexed="64"/>
      </patternFill>
    </fill>
    <fill>
      <patternFill patternType="solid">
        <fgColor rgb="FFE8ECF3"/>
        <bgColor indexed="64"/>
      </patternFill>
    </fill>
    <fill>
      <patternFill patternType="solid">
        <fgColor rgb="FFBEBFB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A91421"/>
      </left>
      <right/>
      <top style="thin">
        <color rgb="FFA91421"/>
      </top>
      <bottom/>
      <diagonal/>
    </border>
    <border>
      <left/>
      <right/>
      <top style="thin">
        <color rgb="FFA91421"/>
      </top>
      <bottom/>
      <diagonal/>
    </border>
    <border>
      <left/>
      <right style="thin">
        <color rgb="FFA91421"/>
      </right>
      <top style="thin">
        <color rgb="FFA91421"/>
      </top>
      <bottom/>
      <diagonal/>
    </border>
    <border>
      <left style="thin">
        <color rgb="FFA91421"/>
      </left>
      <right/>
      <top/>
      <bottom/>
      <diagonal/>
    </border>
    <border>
      <left/>
      <right style="thin">
        <color rgb="FFA91421"/>
      </right>
      <top/>
      <bottom/>
      <diagonal/>
    </border>
    <border>
      <left style="thin">
        <color rgb="FFA91421"/>
      </left>
      <right style="thin">
        <color rgb="FFA91421"/>
      </right>
      <top style="thin">
        <color rgb="FFA91421"/>
      </top>
      <bottom style="thin">
        <color rgb="FFA91421"/>
      </bottom>
      <diagonal/>
    </border>
    <border>
      <left style="thin">
        <color rgb="FFA91421"/>
      </left>
      <right/>
      <top/>
      <bottom style="thin">
        <color rgb="FFA91421"/>
      </bottom>
      <diagonal/>
    </border>
    <border>
      <left/>
      <right/>
      <top/>
      <bottom style="thin">
        <color rgb="FFA91421"/>
      </bottom>
      <diagonal/>
    </border>
    <border>
      <left/>
      <right style="thin">
        <color rgb="FFA91421"/>
      </right>
      <top/>
      <bottom style="thin">
        <color rgb="FFA91421"/>
      </bottom>
      <diagonal/>
    </border>
    <border>
      <left style="thin">
        <color rgb="FFA91421"/>
      </left>
      <right/>
      <top style="thin">
        <color rgb="FFA91421"/>
      </top>
      <bottom style="thin">
        <color rgb="FFA91421"/>
      </bottom>
      <diagonal/>
    </border>
    <border>
      <left/>
      <right/>
      <top style="thin">
        <color rgb="FFA91421"/>
      </top>
      <bottom style="thin">
        <color rgb="FFA91421"/>
      </bottom>
      <diagonal/>
    </border>
    <border>
      <left/>
      <right style="thin">
        <color rgb="FFA91421"/>
      </right>
      <top style="thin">
        <color rgb="FFA91421"/>
      </top>
      <bottom style="thin">
        <color rgb="FFA9142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6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2" xfId="0" applyFont="1" applyBorder="1" applyAlignment="1">
      <alignment wrapText="1"/>
    </xf>
    <xf numFmtId="0" fontId="6" fillId="0" borderId="1" xfId="0" applyFont="1" applyBorder="1" applyAlignment="1">
      <alignment wrapText="1"/>
    </xf>
    <xf numFmtId="0" fontId="6" fillId="0" borderId="3" xfId="0" applyFont="1" applyBorder="1" applyAlignment="1">
      <alignment wrapText="1"/>
    </xf>
    <xf numFmtId="0" fontId="6" fillId="0" borderId="3" xfId="0" applyFont="1" applyBorder="1"/>
    <xf numFmtId="0" fontId="5" fillId="0" borderId="3" xfId="0" applyFont="1" applyBorder="1"/>
    <xf numFmtId="0" fontId="3" fillId="0" borderId="4" xfId="0" applyFont="1" applyBorder="1"/>
    <xf numFmtId="0" fontId="3" fillId="0" borderId="3" xfId="0" applyFont="1" applyBorder="1"/>
    <xf numFmtId="0" fontId="3" fillId="0" borderId="5" xfId="0" applyFont="1" applyBorder="1"/>
    <xf numFmtId="2" fontId="3" fillId="0" borderId="5" xfId="0" applyNumberFormat="1" applyFont="1" applyBorder="1"/>
    <xf numFmtId="2" fontId="7" fillId="0" borderId="5" xfId="0" applyNumberFormat="1" applyFont="1" applyBorder="1"/>
    <xf numFmtId="0" fontId="12" fillId="0" borderId="0" xfId="0" applyFont="1"/>
    <xf numFmtId="0" fontId="12" fillId="0" borderId="0" xfId="0" applyFont="1" applyAlignment="1">
      <alignment horizontal="right"/>
    </xf>
    <xf numFmtId="0" fontId="14" fillId="0" borderId="0" xfId="0" applyFont="1" applyAlignment="1">
      <alignment horizontal="left" vertical="top" wrapText="1"/>
    </xf>
    <xf numFmtId="0" fontId="14" fillId="0" borderId="0" xfId="0" applyFont="1" applyAlignment="1">
      <alignment vertical="top" wrapText="1"/>
    </xf>
    <xf numFmtId="3" fontId="15" fillId="0" borderId="0" xfId="0" applyNumberFormat="1" applyFont="1" applyAlignment="1">
      <alignment horizontal="center"/>
    </xf>
    <xf numFmtId="0" fontId="20" fillId="0" borderId="0" xfId="0" applyFont="1" applyAlignment="1">
      <alignment horizontal="right"/>
    </xf>
    <xf numFmtId="0" fontId="19" fillId="0" borderId="0" xfId="0" applyFont="1" applyAlignment="1">
      <alignment vertical="top" wrapText="1"/>
    </xf>
    <xf numFmtId="0" fontId="12" fillId="0" borderId="0" xfId="0" applyFont="1" applyBorder="1" applyAlignment="1">
      <alignment horizontal="right"/>
    </xf>
    <xf numFmtId="164" fontId="30" fillId="4" borderId="11" xfId="0" applyNumberFormat="1" applyFont="1" applyFill="1" applyBorder="1" applyAlignment="1">
      <alignment horizontal="center" vertical="center" wrapText="1"/>
    </xf>
    <xf numFmtId="1" fontId="2" fillId="3" borderId="11" xfId="0" applyNumberFormat="1" applyFont="1" applyFill="1" applyBorder="1" applyAlignment="1" applyProtection="1">
      <alignment horizontal="center"/>
      <protection locked="0"/>
    </xf>
    <xf numFmtId="0" fontId="25" fillId="0" borderId="0" xfId="0" applyFont="1" applyAlignment="1">
      <alignment vertical="top" wrapText="1"/>
    </xf>
    <xf numFmtId="0" fontId="12" fillId="0" borderId="0" xfId="0" applyFont="1" applyBorder="1"/>
    <xf numFmtId="2" fontId="2" fillId="0" borderId="11" xfId="0" applyNumberFormat="1" applyFont="1" applyFill="1" applyBorder="1" applyAlignment="1" applyProtection="1">
      <alignment horizontal="center"/>
      <protection locked="0"/>
    </xf>
    <xf numFmtId="2" fontId="31" fillId="0" borderId="18" xfId="0" applyNumberFormat="1" applyFont="1" applyFill="1" applyBorder="1" applyAlignment="1">
      <alignment horizontal="center"/>
    </xf>
    <xf numFmtId="2" fontId="12" fillId="0" borderId="9" xfId="0" applyNumberFormat="1" applyFont="1" applyBorder="1"/>
    <xf numFmtId="0" fontId="12" fillId="0" borderId="0" xfId="0" applyFont="1" applyFill="1" applyBorder="1" applyAlignment="1">
      <alignment horizontal="center"/>
    </xf>
    <xf numFmtId="2" fontId="12" fillId="0" borderId="0" xfId="0" applyNumberFormat="1" applyFont="1" applyBorder="1" applyAlignment="1">
      <alignment horizontal="left"/>
    </xf>
    <xf numFmtId="0" fontId="12" fillId="0" borderId="10" xfId="0" applyFont="1" applyBorder="1"/>
    <xf numFmtId="0" fontId="12" fillId="0" borderId="9" xfId="0" applyFont="1" applyBorder="1"/>
    <xf numFmtId="0" fontId="2" fillId="0" borderId="0" xfId="0" applyFont="1" applyBorder="1" applyAlignment="1">
      <alignment horizontal="center"/>
    </xf>
    <xf numFmtId="0" fontId="31" fillId="0" borderId="0" xfId="0" applyFont="1" applyFill="1" applyBorder="1" applyAlignment="1">
      <alignment horizontal="center"/>
    </xf>
    <xf numFmtId="0" fontId="12" fillId="0" borderId="12" xfId="0" applyFont="1" applyBorder="1"/>
    <xf numFmtId="0" fontId="12" fillId="0" borderId="13" xfId="0" applyFont="1" applyBorder="1" applyAlignment="1">
      <alignment horizontal="right"/>
    </xf>
    <xf numFmtId="0" fontId="12" fillId="0" borderId="13" xfId="0" applyFont="1" applyBorder="1"/>
    <xf numFmtId="0" fontId="12" fillId="0" borderId="14" xfId="0" applyFont="1" applyBorder="1"/>
    <xf numFmtId="0" fontId="31" fillId="0" borderId="0" xfId="0" applyFont="1"/>
    <xf numFmtId="0" fontId="12" fillId="0" borderId="9" xfId="0" applyFont="1" applyBorder="1" applyAlignment="1">
      <alignment horizontal="right"/>
    </xf>
    <xf numFmtId="0" fontId="31" fillId="0" borderId="0" xfId="0" applyFont="1" applyAlignment="1">
      <alignment horizontal="right"/>
    </xf>
    <xf numFmtId="3" fontId="34" fillId="2" borderId="1" xfId="0" applyNumberFormat="1" applyFont="1" applyFill="1" applyBorder="1" applyAlignment="1">
      <alignment horizontal="center"/>
    </xf>
    <xf numFmtId="0" fontId="31" fillId="0" borderId="1" xfId="0" applyFont="1" applyBorder="1"/>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9" fillId="5" borderId="15"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9" fillId="5" borderId="17"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5" fillId="0" borderId="0" xfId="0" applyFont="1" applyAlignment="1">
      <alignment horizontal="left" vertical="top" wrapText="1"/>
    </xf>
    <xf numFmtId="0" fontId="21" fillId="0" borderId="9" xfId="0" applyFont="1" applyBorder="1" applyAlignment="1">
      <alignment horizontal="center"/>
    </xf>
    <xf numFmtId="0" fontId="21" fillId="0" borderId="0" xfId="0" applyFont="1" applyBorder="1" applyAlignment="1">
      <alignment horizontal="center"/>
    </xf>
  </cellXfs>
  <cellStyles count="167">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Standaard"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15</xdr:row>
      <xdr:rowOff>121920</xdr:rowOff>
    </xdr:from>
    <xdr:to>
      <xdr:col>4</xdr:col>
      <xdr:colOff>10160</xdr:colOff>
      <xdr:row>16</xdr:row>
      <xdr:rowOff>182881</xdr:rowOff>
    </xdr:to>
    <xdr:pic>
      <xdr:nvPicPr>
        <xdr:cNvPr id="2" name="officeArt objec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4734" y="3068320"/>
          <a:ext cx="3219026" cy="255694"/>
        </a:xfrm>
        <a:prstGeom prst="rect">
          <a:avLst/>
        </a:prstGeom>
        <a:ln w="12700" cap="flat">
          <a:noFill/>
          <a:miter lim="400000"/>
        </a:ln>
        <a:effectLst/>
      </xdr:spPr>
    </xdr:pic>
    <xdr:clientData/>
  </xdr:twoCellAnchor>
  <xdr:twoCellAnchor editAs="oneCell">
    <xdr:from>
      <xdr:col>1</xdr:col>
      <xdr:colOff>914400</xdr:colOff>
      <xdr:row>0</xdr:row>
      <xdr:rowOff>132080</xdr:rowOff>
    </xdr:from>
    <xdr:to>
      <xdr:col>3</xdr:col>
      <xdr:colOff>238762</xdr:colOff>
      <xdr:row>2</xdr:row>
      <xdr:rowOff>61371</xdr:rowOff>
    </xdr:to>
    <xdr:pic>
      <xdr:nvPicPr>
        <xdr:cNvPr id="3" name="officeArt object">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a:fillRect/>
        </a:stretch>
      </xdr:blipFill>
      <xdr:spPr>
        <a:xfrm>
          <a:off x="1107440" y="132080"/>
          <a:ext cx="1397002" cy="315371"/>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990602</xdr:colOff>
      <xdr:row>0</xdr:row>
      <xdr:rowOff>88899</xdr:rowOff>
    </xdr:from>
    <xdr:to>
      <xdr:col>3</xdr:col>
      <xdr:colOff>762004</xdr:colOff>
      <xdr:row>1</xdr:row>
      <xdr:rowOff>285737</xdr:rowOff>
    </xdr:to>
    <xdr:pic>
      <xdr:nvPicPr>
        <xdr:cNvPr id="2" name="officeArt object">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1820335" y="88899"/>
          <a:ext cx="1397002" cy="315371"/>
        </a:xfrm>
        <a:prstGeom prst="rect">
          <a:avLst/>
        </a:prstGeom>
        <a:ln w="12700" cap="flat">
          <a:noFill/>
          <a:miter lim="400000"/>
        </a:ln>
        <a:effectLst/>
      </xdr:spPr>
    </xdr:pic>
    <xdr:clientData/>
  </xdr:twoCellAnchor>
  <xdr:twoCellAnchor editAs="oneCell">
    <xdr:from>
      <xdr:col>0</xdr:col>
      <xdr:colOff>812799</xdr:colOff>
      <xdr:row>34</xdr:row>
      <xdr:rowOff>143933</xdr:rowOff>
    </xdr:from>
    <xdr:to>
      <xdr:col>6</xdr:col>
      <xdr:colOff>8466</xdr:colOff>
      <xdr:row>35</xdr:row>
      <xdr:rowOff>191134</xdr:rowOff>
    </xdr:to>
    <xdr:pic>
      <xdr:nvPicPr>
        <xdr:cNvPr id="3" name="officeArt object">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a:fillRect/>
        </a:stretch>
      </xdr:blipFill>
      <xdr:spPr>
        <a:xfrm>
          <a:off x="812799" y="5494866"/>
          <a:ext cx="3640667" cy="24193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0"/>
  <sheetViews>
    <sheetView zoomScale="150" zoomScaleNormal="150" zoomScalePageLayoutView="150" workbookViewId="0">
      <selection activeCell="J4" sqref="J4:L4"/>
    </sheetView>
  </sheetViews>
  <sheetFormatPr baseColWidth="10" defaultColWidth="10.83203125" defaultRowHeight="13" x14ac:dyDescent="0.15"/>
  <cols>
    <col min="1" max="1" width="20.6640625" style="2" customWidth="1"/>
    <col min="2" max="5" width="10.83203125" style="2"/>
    <col min="6" max="6" width="14" style="2" customWidth="1"/>
    <col min="7" max="12" width="10.83203125" style="2"/>
    <col min="13" max="13" width="5.83203125" style="2" customWidth="1"/>
    <col min="14" max="14" width="17.1640625" style="2" customWidth="1"/>
    <col min="15" max="16384" width="10.83203125" style="2"/>
  </cols>
  <sheetData>
    <row r="2" spans="1:18" ht="23" x14ac:dyDescent="0.25">
      <c r="A2" s="1" t="s">
        <v>23</v>
      </c>
    </row>
    <row r="4" spans="1:18" ht="14" customHeight="1" x14ac:dyDescent="0.25">
      <c r="A4" s="3"/>
      <c r="B4" s="3"/>
      <c r="C4" s="3"/>
      <c r="D4" s="3"/>
      <c r="E4" s="3"/>
      <c r="F4" s="3"/>
      <c r="G4" s="3"/>
      <c r="H4" s="3"/>
      <c r="I4" s="3"/>
      <c r="J4" s="4" t="s">
        <v>24</v>
      </c>
      <c r="K4" s="3" t="s">
        <v>1</v>
      </c>
      <c r="L4" s="3">
        <f xml:space="preserve"> 0.95</f>
        <v>0.95</v>
      </c>
      <c r="N4" s="19"/>
      <c r="O4" s="19"/>
      <c r="P4" s="19"/>
      <c r="Q4" s="19"/>
      <c r="R4" s="18"/>
    </row>
    <row r="5" spans="1:18" ht="14" x14ac:dyDescent="0.2">
      <c r="A5" s="3" t="s">
        <v>2</v>
      </c>
      <c r="B5" s="3"/>
      <c r="C5" s="3"/>
      <c r="D5" s="3"/>
      <c r="E5" s="3" t="s">
        <v>3</v>
      </c>
      <c r="F5" s="3" t="s">
        <v>4</v>
      </c>
      <c r="G5" s="5"/>
      <c r="H5" s="3" t="s">
        <v>5</v>
      </c>
      <c r="I5" s="3"/>
      <c r="J5" s="3" t="s">
        <v>6</v>
      </c>
      <c r="K5" s="3"/>
      <c r="L5" s="3"/>
      <c r="M5" s="18"/>
      <c r="N5" s="19"/>
      <c r="O5" s="19"/>
      <c r="P5" s="19"/>
      <c r="Q5" s="19"/>
      <c r="R5" s="18"/>
    </row>
    <row r="6" spans="1:18" ht="110" x14ac:dyDescent="0.25">
      <c r="A6" s="3"/>
      <c r="B6" s="6" t="s">
        <v>7</v>
      </c>
      <c r="C6" s="7" t="s">
        <v>20</v>
      </c>
      <c r="D6" s="6" t="s">
        <v>19</v>
      </c>
      <c r="E6" s="8" t="s">
        <v>12</v>
      </c>
      <c r="F6" s="8" t="s">
        <v>18</v>
      </c>
      <c r="G6" s="8" t="s">
        <v>11</v>
      </c>
      <c r="H6" s="8" t="s">
        <v>17</v>
      </c>
      <c r="I6" s="9" t="s">
        <v>13</v>
      </c>
      <c r="J6" s="10" t="s">
        <v>14</v>
      </c>
      <c r="K6" s="10" t="s">
        <v>15</v>
      </c>
      <c r="L6" s="8" t="s">
        <v>16</v>
      </c>
      <c r="M6" s="18"/>
      <c r="N6" s="19"/>
      <c r="O6" s="19"/>
      <c r="P6" s="19"/>
      <c r="Q6" s="19"/>
      <c r="R6" s="18"/>
    </row>
    <row r="7" spans="1:18" ht="14" x14ac:dyDescent="0.2">
      <c r="A7" s="3" t="s">
        <v>8</v>
      </c>
      <c r="B7" s="11">
        <v>280</v>
      </c>
      <c r="C7" s="12">
        <f>(51.8+55.3)/2</f>
        <v>53.55</v>
      </c>
      <c r="D7" s="13">
        <v>5015</v>
      </c>
      <c r="E7" s="14">
        <f t="shared" ref="E7" si="0">D7/1000*1</f>
        <v>5.0149999999999997</v>
      </c>
      <c r="F7" s="14">
        <f t="shared" ref="F7" si="1">E7*(1+(55-C7)*0.02/(1+(55-55)*0.02))</f>
        <v>5.1604350000000005</v>
      </c>
      <c r="G7" s="13">
        <v>11550</v>
      </c>
      <c r="H7" s="14">
        <f t="shared" ref="H7" si="2">G7/1000</f>
        <v>11.55</v>
      </c>
      <c r="I7" s="14">
        <f>G7/D7</f>
        <v>2.3030907278165502</v>
      </c>
      <c r="J7" s="14">
        <f t="shared" ref="J7" si="3">H7/F7</f>
        <v>2.2381834089568029</v>
      </c>
      <c r="K7" s="15">
        <f>L4*J7</f>
        <v>2.1262742385089628</v>
      </c>
      <c r="L7" s="14">
        <f t="shared" ref="L7" si="4">0.57*K7</f>
        <v>1.2119763159501087</v>
      </c>
      <c r="M7" s="18"/>
      <c r="N7" s="18"/>
      <c r="O7" s="18"/>
      <c r="P7" s="18"/>
      <c r="Q7" s="18"/>
      <c r="R7" s="18"/>
    </row>
    <row r="8" spans="1:18" ht="14" x14ac:dyDescent="0.2">
      <c r="A8" s="3" t="s">
        <v>9</v>
      </c>
      <c r="B8" s="11"/>
      <c r="C8" s="12">
        <v>43.9</v>
      </c>
      <c r="D8" s="13">
        <f>8*1000</f>
        <v>8000</v>
      </c>
      <c r="E8" s="14">
        <f>D8/1000</f>
        <v>8</v>
      </c>
      <c r="F8" s="14">
        <f>E8*(1+(55-C8)*0.02/(1+(55-55)*0.02))</f>
        <v>9.7759999999999998</v>
      </c>
      <c r="G8" s="13">
        <f>19.1*1000</f>
        <v>19100</v>
      </c>
      <c r="H8" s="14">
        <f>G8/1000</f>
        <v>19.100000000000001</v>
      </c>
      <c r="I8" s="14">
        <v>2.39</v>
      </c>
      <c r="J8" s="14">
        <f>H8/F8</f>
        <v>1.9537643207855975</v>
      </c>
      <c r="K8" s="15">
        <f>L4*J8</f>
        <v>1.8560761047463175</v>
      </c>
      <c r="L8" s="14">
        <f>0.57*K8</f>
        <v>1.0579633797054009</v>
      </c>
      <c r="M8" s="18"/>
      <c r="N8" s="18"/>
      <c r="O8" s="18"/>
      <c r="P8" s="18"/>
      <c r="Q8" s="18"/>
      <c r="R8" s="18"/>
    </row>
    <row r="9" spans="1:18" ht="16" x14ac:dyDescent="0.2">
      <c r="J9"/>
      <c r="M9" s="18"/>
      <c r="N9" s="18"/>
      <c r="O9" s="18"/>
      <c r="P9" s="18"/>
      <c r="Q9" s="18"/>
      <c r="R9" s="18"/>
    </row>
    <row r="10" spans="1:18" x14ac:dyDescent="0.15">
      <c r="M10" s="18"/>
      <c r="N10" s="18"/>
      <c r="O10" s="18"/>
      <c r="P10" s="18"/>
      <c r="Q10" s="18"/>
      <c r="R10" s="18"/>
    </row>
  </sheetData>
  <sheetProtection password="B5CB" sheet="1" objects="1" scenarios="1"/>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N22"/>
  <sheetViews>
    <sheetView showGridLines="0" tabSelected="1" zoomScale="150" zoomScaleNormal="150" zoomScalePageLayoutView="150" workbookViewId="0">
      <selection activeCell="C8" sqref="C8"/>
    </sheetView>
  </sheetViews>
  <sheetFormatPr baseColWidth="10" defaultRowHeight="16" x14ac:dyDescent="0.2"/>
  <cols>
    <col min="1" max="1" width="2.5" style="16" customWidth="1"/>
    <col min="2" max="2" width="16.33203125" style="16" customWidth="1"/>
    <col min="3" max="3" width="10.83203125" style="16"/>
    <col min="4" max="4" width="14.83203125" style="16" customWidth="1"/>
    <col min="5" max="5" width="10.83203125" style="16"/>
    <col min="6" max="6" width="12.33203125" style="16" customWidth="1"/>
    <col min="7" max="7" width="17.83203125" style="16" customWidth="1"/>
    <col min="8" max="16384" width="10.83203125" style="16"/>
  </cols>
  <sheetData>
    <row r="4" spans="2:14" ht="39" customHeight="1" x14ac:dyDescent="0.2">
      <c r="B4" s="46" t="s">
        <v>47</v>
      </c>
      <c r="C4" s="47"/>
      <c r="D4" s="48"/>
    </row>
    <row r="5" spans="2:14" ht="37" customHeight="1" x14ac:dyDescent="0.2">
      <c r="B5" s="49" t="s">
        <v>51</v>
      </c>
      <c r="C5" s="50"/>
      <c r="D5" s="51"/>
    </row>
    <row r="6" spans="2:14" ht="15" customHeight="1" x14ac:dyDescent="0.2">
      <c r="B6" s="52" t="s">
        <v>53</v>
      </c>
      <c r="C6" s="53"/>
      <c r="D6" s="54"/>
      <c r="H6" s="2"/>
      <c r="J6" s="41" t="s">
        <v>55</v>
      </c>
      <c r="K6" s="41" t="s">
        <v>25</v>
      </c>
    </row>
    <row r="7" spans="2:14" ht="8" customHeight="1" x14ac:dyDescent="0.2">
      <c r="B7" s="34"/>
      <c r="C7" s="27"/>
      <c r="D7" s="33"/>
      <c r="L7" s="41"/>
      <c r="M7" s="41"/>
      <c r="N7" s="41"/>
    </row>
    <row r="8" spans="2:14" ht="18" x14ac:dyDescent="0.25">
      <c r="B8" s="42" t="s">
        <v>41</v>
      </c>
      <c r="C8" s="25"/>
      <c r="D8" s="33" t="s">
        <v>0</v>
      </c>
      <c r="E8" s="41" t="s">
        <v>43</v>
      </c>
      <c r="J8" s="43" t="s">
        <v>56</v>
      </c>
      <c r="K8" s="44" t="s">
        <v>26</v>
      </c>
      <c r="L8" s="44">
        <v>2130</v>
      </c>
      <c r="M8" s="44">
        <v>4250</v>
      </c>
      <c r="N8" s="44" t="s">
        <v>32</v>
      </c>
    </row>
    <row r="9" spans="2:14" hidden="1" x14ac:dyDescent="0.2">
      <c r="B9" s="34"/>
      <c r="C9" s="27"/>
      <c r="D9" s="33"/>
      <c r="I9" s="17"/>
      <c r="J9" s="41"/>
      <c r="K9" s="41">
        <v>765</v>
      </c>
      <c r="L9" s="41">
        <v>2130</v>
      </c>
      <c r="M9" s="41">
        <v>4250</v>
      </c>
      <c r="N9" s="41">
        <v>6961</v>
      </c>
    </row>
    <row r="10" spans="2:14" ht="8" customHeight="1" x14ac:dyDescent="0.2">
      <c r="B10" s="34"/>
      <c r="C10" s="27"/>
      <c r="D10" s="33"/>
      <c r="J10" s="41"/>
      <c r="K10" s="41"/>
      <c r="L10" s="41"/>
      <c r="M10" s="41"/>
      <c r="N10" s="41"/>
    </row>
    <row r="11" spans="2:14" ht="15" customHeight="1" x14ac:dyDescent="0.2">
      <c r="B11" s="52" t="s">
        <v>54</v>
      </c>
      <c r="C11" s="53"/>
      <c r="D11" s="54"/>
      <c r="J11" s="43" t="s">
        <v>27</v>
      </c>
      <c r="K11" s="45">
        <v>0.43</v>
      </c>
      <c r="L11" s="45">
        <v>0.74</v>
      </c>
      <c r="M11" s="45">
        <v>1</v>
      </c>
      <c r="N11" s="45" t="s">
        <v>28</v>
      </c>
    </row>
    <row r="12" spans="2:14" x14ac:dyDescent="0.2">
      <c r="B12" s="34"/>
      <c r="C12" s="23"/>
      <c r="D12" s="33"/>
    </row>
    <row r="13" spans="2:14" ht="16" customHeight="1" x14ac:dyDescent="0.2">
      <c r="B13" s="42" t="s">
        <v>27</v>
      </c>
      <c r="C13" s="28" t="str">
        <f>IF(ISBLANK($C$8),"-",IF($C$8&lt;L9,K11+((L11-K11)/(L9-K9))*($C$8-K9),IF(AND($C$8&gt;=L9,C8&lt;=M9),L11+((M11-L11)/(M9-L9))*($C$8-L9),"n.v.t.")))</f>
        <v>-</v>
      </c>
      <c r="D13" s="33"/>
      <c r="E13" s="2"/>
    </row>
    <row r="14" spans="2:14" x14ac:dyDescent="0.2">
      <c r="B14" s="34"/>
      <c r="C14" s="27"/>
      <c r="D14" s="33"/>
    </row>
    <row r="15" spans="2:14" ht="18" x14ac:dyDescent="0.25">
      <c r="B15" s="42" t="s">
        <v>42</v>
      </c>
      <c r="C15" s="24" t="str">
        <f>IF(ISBLANK($C$8),"-",($C$13*'Prestatie warm tapwater'!H7)/'Prestatie warm tapwater'!F7*'Prestatie warm tapwater'!L4)</f>
        <v>-</v>
      </c>
      <c r="D15" s="33"/>
      <c r="E15" s="41" t="s">
        <v>45</v>
      </c>
    </row>
    <row r="16" spans="2:14" x14ac:dyDescent="0.2">
      <c r="B16" s="37"/>
      <c r="C16" s="39"/>
      <c r="D16" s="40"/>
    </row>
    <row r="21" ht="15" customHeight="1" x14ac:dyDescent="0.2"/>
    <row r="22" ht="15" customHeight="1" x14ac:dyDescent="0.2"/>
  </sheetData>
  <sheetProtection password="B5CB" sheet="1" objects="1" scenarios="1"/>
  <mergeCells count="4">
    <mergeCell ref="B4:D4"/>
    <mergeCell ref="B5:D5"/>
    <mergeCell ref="B6:D6"/>
    <mergeCell ref="B11:D11"/>
  </mergeCells>
  <phoneticPr fontId="18" type="noConversion"/>
  <pageMargins left="0.75000000000000011" right="0.75000000000000011" top="1" bottom="1" header="0.5" footer="0.5"/>
  <pageSetup paperSize="9" scale="94" orientation="portrait" horizontalDpi="4294967292" verticalDpi="4294967292"/>
  <drawing r:id="rId1"/>
  <legacy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37"/>
  <sheetViews>
    <sheetView showGridLines="0" zoomScale="150" zoomScaleNormal="150" zoomScalePageLayoutView="150" workbookViewId="0">
      <selection activeCell="I22" sqref="I22"/>
    </sheetView>
  </sheetViews>
  <sheetFormatPr baseColWidth="10" defaultRowHeight="16" x14ac:dyDescent="0.2"/>
  <cols>
    <col min="1" max="1" width="10.83203125" style="16"/>
    <col min="2" max="2" width="14" style="16" customWidth="1"/>
    <col min="3" max="3" width="7.33203125" style="17" customWidth="1"/>
    <col min="4" max="4" width="10.83203125" style="16" customWidth="1"/>
    <col min="5" max="5" width="13.6640625" style="16" customWidth="1"/>
    <col min="6" max="6" width="1.5" style="16" customWidth="1"/>
    <col min="7" max="7" width="1.33203125" style="16" customWidth="1"/>
    <col min="8" max="8" width="11.5" style="16" customWidth="1"/>
    <col min="9" max="16384" width="10.83203125" style="16"/>
  </cols>
  <sheetData>
    <row r="1" spans="2:14" ht="9" customHeight="1" x14ac:dyDescent="0.2">
      <c r="C1" s="21"/>
    </row>
    <row r="2" spans="2:14" ht="28" customHeight="1" x14ac:dyDescent="0.2">
      <c r="C2" s="21"/>
    </row>
    <row r="3" spans="2:14" ht="15" customHeight="1" x14ac:dyDescent="0.2">
      <c r="B3" s="46" t="s">
        <v>47</v>
      </c>
      <c r="C3" s="47"/>
      <c r="D3" s="47"/>
      <c r="E3" s="47"/>
      <c r="F3" s="48"/>
      <c r="G3" s="20"/>
      <c r="H3" s="58" t="s">
        <v>31</v>
      </c>
      <c r="I3" s="58"/>
      <c r="J3" s="58"/>
      <c r="K3" s="58"/>
      <c r="L3" s="58"/>
      <c r="M3" s="58"/>
      <c r="N3" s="22"/>
    </row>
    <row r="4" spans="2:14" ht="21" customHeight="1" x14ac:dyDescent="0.2">
      <c r="B4" s="49" t="s">
        <v>49</v>
      </c>
      <c r="C4" s="50"/>
      <c r="D4" s="50"/>
      <c r="E4" s="50"/>
      <c r="F4" s="51"/>
      <c r="H4" s="58"/>
      <c r="I4" s="58"/>
      <c r="J4" s="58"/>
      <c r="K4" s="58"/>
      <c r="L4" s="58"/>
      <c r="M4" s="58"/>
      <c r="N4" s="22"/>
    </row>
    <row r="5" spans="2:14" ht="19" customHeight="1" x14ac:dyDescent="0.2">
      <c r="B5" s="55"/>
      <c r="C5" s="56"/>
      <c r="D5" s="56"/>
      <c r="E5" s="56"/>
      <c r="F5" s="57"/>
      <c r="H5" s="26"/>
      <c r="I5" s="26"/>
      <c r="J5" s="26"/>
      <c r="K5" s="26"/>
      <c r="L5" s="26"/>
      <c r="M5" s="26"/>
      <c r="N5" s="22"/>
    </row>
    <row r="6" spans="2:14" ht="15" customHeight="1" x14ac:dyDescent="0.2">
      <c r="B6" s="52" t="s">
        <v>30</v>
      </c>
      <c r="C6" s="53"/>
      <c r="D6" s="53"/>
      <c r="E6" s="53"/>
      <c r="F6" s="54"/>
      <c r="H6" s="26"/>
      <c r="I6" s="26"/>
      <c r="J6" s="26"/>
      <c r="K6" s="26"/>
      <c r="L6" s="26"/>
      <c r="M6" s="26"/>
      <c r="N6" s="22"/>
    </row>
    <row r="7" spans="2:14" ht="6" customHeight="1" x14ac:dyDescent="0.2">
      <c r="B7" s="34"/>
      <c r="C7" s="27"/>
      <c r="D7" s="27"/>
      <c r="E7" s="27"/>
      <c r="F7" s="33"/>
      <c r="J7" s="41"/>
    </row>
    <row r="8" spans="2:14" ht="15" customHeight="1" x14ac:dyDescent="0.2">
      <c r="B8" s="30">
        <f>D14</f>
        <v>0</v>
      </c>
      <c r="C8" s="31" t="s">
        <v>29</v>
      </c>
      <c r="D8" s="32">
        <f>(D20+D22)/2</f>
        <v>15.325000000000001</v>
      </c>
      <c r="E8" s="24" t="str">
        <f>IF($B$8&lt;=(D8),"ok",IF($B$8&gt;$D$8,"not ok"))</f>
        <v>ok</v>
      </c>
      <c r="F8" s="33"/>
      <c r="H8" s="41" t="s">
        <v>50</v>
      </c>
      <c r="I8" s="41"/>
      <c r="J8" s="41"/>
      <c r="K8" s="41"/>
      <c r="L8" s="41"/>
      <c r="M8" s="41"/>
    </row>
    <row r="9" spans="2:14" ht="6" customHeight="1" x14ac:dyDescent="0.2">
      <c r="B9" s="34"/>
      <c r="C9" s="27"/>
      <c r="D9" s="27"/>
      <c r="E9" s="27"/>
      <c r="F9" s="33"/>
      <c r="J9" s="41"/>
    </row>
    <row r="10" spans="2:14" x14ac:dyDescent="0.2">
      <c r="B10" s="52" t="s">
        <v>48</v>
      </c>
      <c r="C10" s="53"/>
      <c r="D10" s="53"/>
      <c r="E10" s="53"/>
      <c r="F10" s="54"/>
      <c r="H10" s="2"/>
    </row>
    <row r="11" spans="2:14" ht="6" customHeight="1" x14ac:dyDescent="0.2">
      <c r="B11" s="34"/>
      <c r="C11" s="27"/>
      <c r="D11" s="27"/>
      <c r="E11" s="27"/>
      <c r="F11" s="33"/>
      <c r="J11" s="41"/>
    </row>
    <row r="12" spans="2:14" ht="18" x14ac:dyDescent="0.25">
      <c r="B12" s="59" t="s">
        <v>44</v>
      </c>
      <c r="C12" s="60"/>
      <c r="D12" s="25"/>
      <c r="E12" s="27" t="s">
        <v>0</v>
      </c>
      <c r="F12" s="33"/>
      <c r="H12" s="41" t="s">
        <v>43</v>
      </c>
    </row>
    <row r="13" spans="2:14" ht="6" customHeight="1" x14ac:dyDescent="0.2">
      <c r="B13" s="34"/>
      <c r="C13" s="27"/>
      <c r="D13" s="35"/>
      <c r="E13" s="27"/>
      <c r="F13" s="33"/>
    </row>
    <row r="14" spans="2:14" ht="18" x14ac:dyDescent="0.25">
      <c r="B14" s="59" t="s">
        <v>33</v>
      </c>
      <c r="C14" s="60"/>
      <c r="D14" s="29">
        <f>D12/365</f>
        <v>0</v>
      </c>
      <c r="E14" s="27"/>
      <c r="F14" s="33"/>
      <c r="H14" s="2"/>
    </row>
    <row r="15" spans="2:14" ht="6" customHeight="1" x14ac:dyDescent="0.2">
      <c r="B15" s="34"/>
      <c r="C15" s="27"/>
      <c r="D15" s="36"/>
      <c r="E15" s="27"/>
      <c r="F15" s="33"/>
    </row>
    <row r="16" spans="2:14" ht="18" x14ac:dyDescent="0.25">
      <c r="B16" s="59" t="s">
        <v>34</v>
      </c>
      <c r="C16" s="60"/>
      <c r="D16" s="29">
        <f>'Prestatie warm tapwater'!F7</f>
        <v>5.1604350000000005</v>
      </c>
      <c r="E16" s="27"/>
      <c r="F16" s="33"/>
      <c r="H16" s="41" t="s">
        <v>25</v>
      </c>
    </row>
    <row r="17" spans="2:8" ht="6" customHeight="1" x14ac:dyDescent="0.2">
      <c r="B17" s="34"/>
      <c r="C17" s="27"/>
      <c r="D17" s="36"/>
      <c r="E17" s="27"/>
      <c r="F17" s="33"/>
    </row>
    <row r="18" spans="2:8" ht="18" x14ac:dyDescent="0.25">
      <c r="B18" s="59" t="s">
        <v>35</v>
      </c>
      <c r="C18" s="60"/>
      <c r="D18" s="29">
        <f>'Prestatie warm tapwater'!F8</f>
        <v>9.7759999999999998</v>
      </c>
      <c r="E18" s="27"/>
      <c r="F18" s="33"/>
      <c r="H18" s="41" t="s">
        <v>46</v>
      </c>
    </row>
    <row r="19" spans="2:8" ht="6" customHeight="1" x14ac:dyDescent="0.2">
      <c r="B19" s="34"/>
      <c r="C19" s="27"/>
      <c r="D19" s="36"/>
      <c r="E19" s="27"/>
      <c r="F19" s="33"/>
    </row>
    <row r="20" spans="2:8" ht="18" x14ac:dyDescent="0.25">
      <c r="B20" s="59" t="s">
        <v>36</v>
      </c>
      <c r="C20" s="60"/>
      <c r="D20" s="29">
        <f>'Prestatie warm tapwater'!H7</f>
        <v>11.55</v>
      </c>
      <c r="E20" s="27"/>
      <c r="F20" s="33"/>
      <c r="H20" s="41" t="s">
        <v>25</v>
      </c>
    </row>
    <row r="21" spans="2:8" ht="6" customHeight="1" x14ac:dyDescent="0.2">
      <c r="B21" s="34"/>
      <c r="C21" s="27"/>
      <c r="D21" s="36"/>
      <c r="E21" s="27"/>
      <c r="F21" s="33"/>
    </row>
    <row r="22" spans="2:8" ht="18" x14ac:dyDescent="0.25">
      <c r="B22" s="59" t="s">
        <v>37</v>
      </c>
      <c r="C22" s="60"/>
      <c r="D22" s="29">
        <f>'Prestatie warm tapwater'!H8</f>
        <v>19.100000000000001</v>
      </c>
      <c r="E22" s="27"/>
      <c r="F22" s="33"/>
      <c r="H22" s="41" t="s">
        <v>46</v>
      </c>
    </row>
    <row r="23" spans="2:8" ht="6" customHeight="1" x14ac:dyDescent="0.2">
      <c r="B23" s="34"/>
      <c r="C23" s="27"/>
      <c r="D23" s="36"/>
      <c r="E23" s="27"/>
      <c r="F23" s="33"/>
    </row>
    <row r="24" spans="2:8" ht="18" x14ac:dyDescent="0.25">
      <c r="B24" s="59" t="s">
        <v>38</v>
      </c>
      <c r="C24" s="60"/>
      <c r="D24" s="29">
        <v>0</v>
      </c>
      <c r="E24" s="27"/>
      <c r="F24" s="33"/>
      <c r="H24" s="41" t="s">
        <v>10</v>
      </c>
    </row>
    <row r="25" spans="2:8" ht="6" customHeight="1" x14ac:dyDescent="0.2">
      <c r="B25" s="34"/>
      <c r="C25" s="27"/>
      <c r="D25" s="36"/>
      <c r="E25" s="27"/>
      <c r="F25" s="33"/>
    </row>
    <row r="26" spans="2:8" ht="18" x14ac:dyDescent="0.25">
      <c r="B26" s="59" t="s">
        <v>39</v>
      </c>
      <c r="C26" s="60"/>
      <c r="D26" s="29">
        <f>'Prestatie warm tapwater'!L4</f>
        <v>0.95</v>
      </c>
      <c r="E26" s="27"/>
      <c r="F26" s="33"/>
      <c r="H26" s="2"/>
    </row>
    <row r="27" spans="2:8" ht="6" customHeight="1" x14ac:dyDescent="0.2">
      <c r="B27" s="34"/>
      <c r="C27" s="27"/>
      <c r="D27" s="35"/>
      <c r="E27" s="27"/>
      <c r="F27" s="33"/>
    </row>
    <row r="28" spans="2:8" x14ac:dyDescent="0.2">
      <c r="B28" s="52" t="s">
        <v>52</v>
      </c>
      <c r="C28" s="53"/>
      <c r="D28" s="53"/>
      <c r="E28" s="53"/>
      <c r="F28" s="54"/>
      <c r="H28" s="2"/>
    </row>
    <row r="29" spans="2:8" ht="6" customHeight="1" x14ac:dyDescent="0.2">
      <c r="B29" s="34"/>
      <c r="C29" s="27"/>
      <c r="D29" s="36"/>
      <c r="E29" s="27"/>
      <c r="F29" s="33"/>
    </row>
    <row r="30" spans="2:8" ht="18" x14ac:dyDescent="0.25">
      <c r="B30" s="59" t="s">
        <v>22</v>
      </c>
      <c r="C30" s="60"/>
      <c r="D30" s="28">
        <f>D16+(D18-D16)*(D14-D20)/(D22-D20)-D24</f>
        <v>-1.9004624503311236</v>
      </c>
      <c r="E30" s="27"/>
      <c r="F30" s="33"/>
      <c r="H30" s="2"/>
    </row>
    <row r="31" spans="2:8" ht="6" customHeight="1" x14ac:dyDescent="0.2">
      <c r="B31" s="34"/>
      <c r="C31" s="27"/>
      <c r="D31" s="35"/>
      <c r="E31" s="27"/>
      <c r="F31" s="33"/>
    </row>
    <row r="32" spans="2:8" ht="18" x14ac:dyDescent="0.25">
      <c r="B32" s="59" t="s">
        <v>21</v>
      </c>
      <c r="C32" s="60"/>
      <c r="D32" s="28">
        <f>D14/D30</f>
        <v>0</v>
      </c>
      <c r="E32" s="27"/>
      <c r="F32" s="33"/>
      <c r="H32" s="2"/>
    </row>
    <row r="33" spans="2:8" ht="6" customHeight="1" x14ac:dyDescent="0.2">
      <c r="B33" s="34"/>
      <c r="C33" s="27"/>
      <c r="D33" s="27"/>
      <c r="E33" s="27"/>
      <c r="F33" s="33"/>
    </row>
    <row r="34" spans="2:8" ht="18" x14ac:dyDescent="0.25">
      <c r="B34" s="59" t="s">
        <v>40</v>
      </c>
      <c r="C34" s="60"/>
      <c r="D34" s="24">
        <f>D32*'Prestatie warm tapwater'!L4</f>
        <v>0</v>
      </c>
      <c r="E34" s="27"/>
      <c r="F34" s="33"/>
      <c r="H34" s="41" t="s">
        <v>45</v>
      </c>
    </row>
    <row r="35" spans="2:8" x14ac:dyDescent="0.2">
      <c r="B35" s="37"/>
      <c r="C35" s="38"/>
      <c r="D35" s="39"/>
      <c r="E35" s="39"/>
      <c r="F35" s="40"/>
      <c r="H35" s="2"/>
    </row>
    <row r="36" spans="2:8" x14ac:dyDescent="0.2">
      <c r="H36" s="2"/>
    </row>
    <row r="37" spans="2:8" x14ac:dyDescent="0.2">
      <c r="H37" s="41"/>
    </row>
  </sheetData>
  <sheetProtection sheet="1" objects="1" scenarios="1"/>
  <mergeCells count="17">
    <mergeCell ref="B30:C30"/>
    <mergeCell ref="B32:C32"/>
    <mergeCell ref="B34:C34"/>
    <mergeCell ref="B26:C26"/>
    <mergeCell ref="B22:C22"/>
    <mergeCell ref="B24:C24"/>
    <mergeCell ref="B4:F5"/>
    <mergeCell ref="B6:F6"/>
    <mergeCell ref="B10:F10"/>
    <mergeCell ref="H3:M4"/>
    <mergeCell ref="B28:F28"/>
    <mergeCell ref="B16:C16"/>
    <mergeCell ref="B18:C18"/>
    <mergeCell ref="B20:C20"/>
    <mergeCell ref="B12:C12"/>
    <mergeCell ref="B14:C14"/>
    <mergeCell ref="B3:F3"/>
  </mergeCells>
  <phoneticPr fontId="18" type="noConversion"/>
  <conditionalFormatting sqref="E8">
    <cfRule type="expression" dxfId="0" priority="1">
      <formula>$B$8&gt;$D$8</formula>
    </cfRule>
  </conditionalFormatting>
  <pageMargins left="0.75000000000000011" right="0.75000000000000011" top="1" bottom="1" header="0.5" footer="0.5"/>
  <pageSetup paperSize="9" scale="62" orientation="portrait" horizontalDpi="4294967292" verticalDpi="4294967292"/>
  <colBreaks count="1" manualBreakCount="1">
    <brk id="4" max="1048575" man="1"/>
  </colBreak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Prestatie warm tapwater</vt:lpstr>
      <vt:lpstr>interpolatie cf tabel 13.18</vt:lpstr>
      <vt:lpstr>Interpolatie cf NTA 8800 13.154</vt:lpstr>
      <vt:lpstr>'Interpolatie cf NTA 8800 13.154'!Afdrukbereik</vt:lpstr>
      <vt:lpstr>'interpolatie cf tabel 13.18'!Afdrukbereik</vt:lpstr>
    </vt:vector>
  </TitlesOfParts>
  <Company>Azimut Bouwbureau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Clarence Rose</dc:creator>
  <cp:lastModifiedBy>Chris Niemeijer</cp:lastModifiedBy>
  <dcterms:created xsi:type="dcterms:W3CDTF">2022-02-17T12:39:58Z</dcterms:created>
  <dcterms:modified xsi:type="dcterms:W3CDTF">2022-07-16T08:31:11Z</dcterms:modified>
</cp:coreProperties>
</file>